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 files\Revenue 2023\"/>
    </mc:Choice>
  </mc:AlternateContent>
  <xr:revisionPtr revIDLastSave="0" documentId="13_ncr:1_{BDD2F222-77B0-4FD0-B9B9-F9AB847F5E65}" xr6:coauthVersionLast="47" xr6:coauthVersionMax="47" xr10:uidLastSave="{00000000-0000-0000-0000-000000000000}"/>
  <bookViews>
    <workbookView xWindow="768" yWindow="768" windowWidth="17280" windowHeight="8964" xr2:uid="{00000000-000D-0000-FFFF-FFFF00000000}"/>
  </bookViews>
  <sheets>
    <sheet name="Revised Estimated Revenues Adju" sheetId="1" r:id="rId1"/>
    <sheet name="Revised Estimated Revenues Summ" sheetId="2" state="hidden" r:id="rId2"/>
  </sheets>
  <definedNames>
    <definedName name="_xlnm.Print_Titles" localSheetId="0">'Revised Estimated Revenues Adju'!$1:$4</definedName>
    <definedName name="_xlnm.Print_Titles" localSheetId="1">'Revised Estimated Revenues Summ'!$1:$5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1" l="1"/>
  <c r="J39" i="1" l="1"/>
  <c r="J61" i="1"/>
  <c r="J63" i="1" s="1"/>
  <c r="J42" i="1"/>
  <c r="J44" i="1" s="1"/>
  <c r="J34" i="1"/>
  <c r="J31" i="1"/>
  <c r="J29" i="1"/>
  <c r="J23" i="1"/>
  <c r="J25" i="1" s="1"/>
  <c r="J22" i="1"/>
  <c r="J15" i="1"/>
  <c r="J14" i="1"/>
  <c r="J12" i="1"/>
  <c r="J11" i="1"/>
  <c r="J9" i="1"/>
  <c r="I17" i="1"/>
  <c r="J17" i="1" l="1"/>
  <c r="I63" i="1"/>
  <c r="I49" i="1"/>
  <c r="I44" i="1"/>
  <c r="I39" i="1"/>
  <c r="I25" i="1"/>
  <c r="I50" i="1" l="1"/>
  <c r="I69" i="1" s="1"/>
  <c r="J49" i="1"/>
  <c r="J50" i="1" s="1"/>
  <c r="J69" i="1" s="1"/>
</calcChain>
</file>

<file path=xl/sharedStrings.xml><?xml version="1.0" encoding="utf-8"?>
<sst xmlns="http://schemas.openxmlformats.org/spreadsheetml/2006/main" count="167" uniqueCount="127">
  <si>
    <r>
      <rPr>
        <b/>
        <i/>
        <sz val="12"/>
        <color rgb="FF000000"/>
        <rFont val="Arial"/>
        <family val="2"/>
      </rPr>
      <t xml:space="preserve">New Hampshire
</t>
    </r>
    <r>
      <rPr>
        <i/>
        <sz val="12"/>
        <color rgb="FF000000"/>
        <rFont val="Arial"/>
        <family val="2"/>
      </rPr>
      <t xml:space="preserve">Department of
</t>
    </r>
    <r>
      <rPr>
        <i/>
        <sz val="12"/>
        <color rgb="FF000000"/>
        <rFont val="Arial"/>
        <family val="2"/>
      </rPr>
      <t>Revenue Administration</t>
    </r>
  </si>
  <si>
    <r>
      <rPr>
        <b/>
        <sz val="14"/>
        <color rgb="FF000000"/>
        <rFont val="Arial"/>
        <family val="2"/>
      </rPr>
      <t xml:space="preserve">2022
</t>
    </r>
    <r>
      <rPr>
        <sz val="1"/>
        <color theme="1"/>
        <rFont val="Calibri"/>
        <family val="2"/>
      </rPr>
      <t xml:space="preserve"> 
</t>
    </r>
    <r>
      <rPr>
        <b/>
        <sz val="18"/>
        <color rgb="FF000000"/>
        <rFont val="Arial"/>
        <family val="2"/>
      </rPr>
      <t>MS-434-R</t>
    </r>
  </si>
  <si>
    <t>Warner</t>
  </si>
  <si>
    <t>Account</t>
  </si>
  <si>
    <t>Source</t>
  </si>
  <si>
    <t>Estimated Revenue</t>
  </si>
  <si>
    <t>Change Amount</t>
  </si>
  <si>
    <t>Estimated Revenue Adjusted</t>
  </si>
  <si>
    <t>Taxes</t>
  </si>
  <si>
    <t/>
  </si>
  <si>
    <t>3120</t>
  </si>
  <si>
    <t>Land Use Change Tax - General Fund</t>
  </si>
  <si>
    <t>3180</t>
  </si>
  <si>
    <t>Resident Tax</t>
  </si>
  <si>
    <t>3185</t>
  </si>
  <si>
    <t>Yield Tax</t>
  </si>
  <si>
    <t>3186</t>
  </si>
  <si>
    <t>Payment in Lieu of Taxes</t>
  </si>
  <si>
    <t>3187</t>
  </si>
  <si>
    <t>Excavation Tax</t>
  </si>
  <si>
    <t>3189</t>
  </si>
  <si>
    <t>Other Taxes</t>
  </si>
  <si>
    <t>3190</t>
  </si>
  <si>
    <t>Interest and Penalties on Delinquent Taxes</t>
  </si>
  <si>
    <t>9991</t>
  </si>
  <si>
    <t>Inventory Penalties</t>
  </si>
  <si>
    <r>
      <rPr>
        <b/>
        <sz val="8"/>
        <color rgb="FF000000"/>
        <rFont val="Arial"/>
        <family val="2"/>
      </rPr>
      <t>Taxes</t>
    </r>
    <r>
      <rPr>
        <b/>
        <sz val="8"/>
        <color rgb="FF000000"/>
        <rFont val="Arial"/>
        <family val="2"/>
      </rPr>
      <t xml:space="preserve"> Subtotal</t>
    </r>
  </si>
  <si>
    <t>Licenses, Permits, and Fees</t>
  </si>
  <si>
    <t>3210</t>
  </si>
  <si>
    <t>Business Licenses and Permits</t>
  </si>
  <si>
    <t>3220</t>
  </si>
  <si>
    <t>Motor Vehicle Permit Fees</t>
  </si>
  <si>
    <t>3230</t>
  </si>
  <si>
    <t>Building Permits</t>
  </si>
  <si>
    <t>3290</t>
  </si>
  <si>
    <t>Other Licenses, Permits, and Fees</t>
  </si>
  <si>
    <t>3311-3319</t>
  </si>
  <si>
    <t>From Federal Government</t>
  </si>
  <si>
    <r>
      <rPr>
        <b/>
        <sz val="8"/>
        <color rgb="FF000000"/>
        <rFont val="Arial"/>
        <family val="2"/>
      </rPr>
      <t>Licenses, Permits, and Fees</t>
    </r>
    <r>
      <rPr>
        <b/>
        <sz val="8"/>
        <color rgb="FF000000"/>
        <rFont val="Arial"/>
        <family val="2"/>
      </rPr>
      <t xml:space="preserve"> Subtotal</t>
    </r>
  </si>
  <si>
    <t>3351</t>
  </si>
  <si>
    <t>Municipal Aid/Shared Revenues</t>
  </si>
  <si>
    <t>3352</t>
  </si>
  <si>
    <t>Meals and Rooms Tax Distribution</t>
  </si>
  <si>
    <t>3353</t>
  </si>
  <si>
    <t>Highway Block Grant</t>
  </si>
  <si>
    <t>3354</t>
  </si>
  <si>
    <t>Water Pollution Grant</t>
  </si>
  <si>
    <t>3355</t>
  </si>
  <si>
    <t>Housing and Community Development</t>
  </si>
  <si>
    <t>3356</t>
  </si>
  <si>
    <t>State and Federal Forest Land Reimbursement</t>
  </si>
  <si>
    <t>3357</t>
  </si>
  <si>
    <t>Flood Control Reimbursement</t>
  </si>
  <si>
    <t>3359</t>
  </si>
  <si>
    <t>3379</t>
  </si>
  <si>
    <t>From Other Governments</t>
  </si>
  <si>
    <r>
      <rPr>
        <b/>
        <sz val="8"/>
        <color rgb="FF000000"/>
        <rFont val="Arial"/>
        <family val="2"/>
      </rPr>
      <t>State Sources</t>
    </r>
    <r>
      <rPr>
        <b/>
        <sz val="8"/>
        <color rgb="FF000000"/>
        <rFont val="Arial"/>
        <family val="2"/>
      </rPr>
      <t xml:space="preserve"> Subtotal</t>
    </r>
  </si>
  <si>
    <t>Charges for Services</t>
  </si>
  <si>
    <t>3401-3406</t>
  </si>
  <si>
    <t>Income from Departments</t>
  </si>
  <si>
    <t>3409</t>
  </si>
  <si>
    <t>Other Charges</t>
  </si>
  <si>
    <r>
      <rPr>
        <b/>
        <sz val="8"/>
        <color rgb="FF000000"/>
        <rFont val="Arial"/>
        <family val="2"/>
      </rPr>
      <t>Charges for Services</t>
    </r>
    <r>
      <rPr>
        <b/>
        <sz val="8"/>
        <color rgb="FF000000"/>
        <rFont val="Arial"/>
        <family val="2"/>
      </rPr>
      <t xml:space="preserve"> Subtotal</t>
    </r>
  </si>
  <si>
    <t>Miscellaneous Revenues</t>
  </si>
  <si>
    <t>3501</t>
  </si>
  <si>
    <t>Sale of Municipal Property</t>
  </si>
  <si>
    <t>3502</t>
  </si>
  <si>
    <t>Interest on Investments</t>
  </si>
  <si>
    <t>3503-3509</t>
  </si>
  <si>
    <t>Other</t>
  </si>
  <si>
    <r>
      <rPr>
        <b/>
        <sz val="8"/>
        <color rgb="FF000000"/>
        <rFont val="Arial"/>
        <family val="2"/>
      </rPr>
      <t>Miscellaneous Revenues</t>
    </r>
    <r>
      <rPr>
        <b/>
        <sz val="8"/>
        <color rgb="FF000000"/>
        <rFont val="Arial"/>
        <family val="2"/>
      </rPr>
      <t xml:space="preserve"> Subtotal</t>
    </r>
  </si>
  <si>
    <t>Interfund Operating Transfers In</t>
  </si>
  <si>
    <t>3912</t>
  </si>
  <si>
    <t>From Special Revenue Funds</t>
  </si>
  <si>
    <t>3913</t>
  </si>
  <si>
    <t>From Capital Projects Funds</t>
  </si>
  <si>
    <t>3914A</t>
  </si>
  <si>
    <t>From Enterprise Funds: Airport (Offset)</t>
  </si>
  <si>
    <t>3914E</t>
  </si>
  <si>
    <t>From Enterprise Funds: Electric (Offset)</t>
  </si>
  <si>
    <t>3914O</t>
  </si>
  <si>
    <t>From Enterprise Funds: Other (Offset)</t>
  </si>
  <si>
    <t>3914S</t>
  </si>
  <si>
    <t>From Enterprise Funds: Sewer (Offset)</t>
  </si>
  <si>
    <t>3914W</t>
  </si>
  <si>
    <t>From Enterprise Funds: Water (Offset)</t>
  </si>
  <si>
    <t>3915</t>
  </si>
  <si>
    <t>From Capital Reserve Funds</t>
  </si>
  <si>
    <t>3916</t>
  </si>
  <si>
    <t>From Trust and Fiduciary Funds</t>
  </si>
  <si>
    <t>3917</t>
  </si>
  <si>
    <t>From Conservation Funds</t>
  </si>
  <si>
    <r>
      <rPr>
        <b/>
        <sz val="8"/>
        <color rgb="FF000000"/>
        <rFont val="Arial"/>
        <family val="2"/>
      </rPr>
      <t>Interfund Operating Transfers In</t>
    </r>
    <r>
      <rPr>
        <b/>
        <sz val="8"/>
        <color rgb="FF000000"/>
        <rFont val="Arial"/>
        <family val="2"/>
      </rPr>
      <t xml:space="preserve"> Subtotal</t>
    </r>
  </si>
  <si>
    <t>Other Financing Sources</t>
  </si>
  <si>
    <t>3934</t>
  </si>
  <si>
    <t>Proceeds from Long Term Bonds and Notes</t>
  </si>
  <si>
    <r>
      <rPr>
        <b/>
        <sz val="8"/>
        <color rgb="FF000000"/>
        <rFont val="Arial"/>
        <family val="2"/>
      </rPr>
      <t>Other Financing Sources</t>
    </r>
    <r>
      <rPr>
        <b/>
        <sz val="8"/>
        <color rgb="FF000000"/>
        <rFont val="Arial"/>
        <family val="2"/>
      </rPr>
      <t xml:space="preserve"> Subtotal</t>
    </r>
  </si>
  <si>
    <t>Total Revised Estimated Revenues and Credits</t>
  </si>
  <si>
    <t>Revised Estimated Revenues Summary</t>
  </si>
  <si>
    <t>Estimated</t>
  </si>
  <si>
    <t>State Adjusted</t>
  </si>
  <si>
    <t>Subtotal of Revenues</t>
  </si>
  <si>
    <t>Unassigned Fund Balance (Unreserved)</t>
  </si>
  <si>
    <t>(Less) Emergency Appropriations (RSA 32:11)</t>
  </si>
  <si>
    <t>(Less) Voted from Fund Balance</t>
  </si>
  <si>
    <t>(Less) Fund Balance to Reduce Taxes</t>
  </si>
  <si>
    <t>Fund Balance Retained</t>
  </si>
  <si>
    <t>Total Revenues and Credits</t>
  </si>
  <si>
    <t>Requested Overlay</t>
  </si>
  <si>
    <t>Assessment Overview</t>
  </si>
  <si>
    <t>Total Appropriations</t>
  </si>
  <si>
    <t>(Less) Total Revenues and Credits</t>
  </si>
  <si>
    <t>Net Assessment</t>
  </si>
  <si>
    <t>Explanation of Adjustments</t>
  </si>
  <si>
    <t>Reason for Adjustment</t>
  </si>
  <si>
    <t>Warrant Number</t>
  </si>
  <si>
    <t xml:space="preserve">= MS 1 </t>
  </si>
  <si>
    <t>06</t>
  </si>
  <si>
    <t xml:space="preserve">= rev book </t>
  </si>
  <si>
    <t xml:space="preserve">Retirement $4785; police/fire grants $3900 </t>
  </si>
  <si>
    <t>2022 actual</t>
  </si>
  <si>
    <t xml:space="preserve"> </t>
  </si>
  <si>
    <t>2023 estimate</t>
  </si>
  <si>
    <t>Bridge Block Grant</t>
  </si>
  <si>
    <t>Other (including Solar)</t>
  </si>
  <si>
    <t>Other (Including Railroad Tax grants for Land Use and Conservation, )</t>
  </si>
  <si>
    <t>Estimated Revenue 2023 revised January 24,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</si>
</sst>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10409]&quot;$&quot;#,##0;\(&quot;$&quot;#,##0\)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i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2"/>
      <color rgb="FF000000"/>
      <name val="Arial"/>
      <family val="2"/>
    </font>
    <font>
      <sz val="1"/>
      <color theme="1"/>
      <name val="Calibri"/>
      <family val="2"/>
    </font>
    <font>
      <b/>
      <sz val="18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/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ck">
        <color rgb="FFC0C0C0"/>
      </top>
      <bottom style="thick">
        <color rgb="FFC0C0C0"/>
      </bottom>
      <diagonal/>
    </border>
    <border>
      <left/>
      <right/>
      <top/>
      <bottom style="thin">
        <color rgb="FFD3D3D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1" fillId="0" borderId="0" xfId="0" applyFont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wrapText="1" readingOrder="1"/>
    </xf>
    <xf numFmtId="164" fontId="7" fillId="0" borderId="4" xfId="0" applyNumberFormat="1" applyFont="1" applyBorder="1" applyAlignment="1">
      <alignment horizontal="right" vertical="center" wrapText="1" readingOrder="1"/>
    </xf>
    <xf numFmtId="164" fontId="6" fillId="0" borderId="0" xfId="0" applyNumberFormat="1" applyFont="1" applyAlignment="1">
      <alignment horizontal="right" vertical="center" wrapText="1" readingOrder="1"/>
    </xf>
    <xf numFmtId="164" fontId="6" fillId="0" borderId="6" xfId="0" applyNumberFormat="1" applyFont="1" applyBorder="1" applyAlignment="1">
      <alignment horizontal="right" vertical="center" wrapText="1" readingOrder="1"/>
    </xf>
    <xf numFmtId="164" fontId="6" fillId="0" borderId="7" xfId="0" applyNumberFormat="1" applyFont="1" applyBorder="1" applyAlignment="1">
      <alignment horizontal="right" vertical="center" wrapText="1" readingOrder="1"/>
    </xf>
    <xf numFmtId="0" fontId="8" fillId="0" borderId="9" xfId="0" applyFont="1" applyBorder="1" applyAlignment="1">
      <alignment horizontal="center" vertical="top" wrapText="1" readingOrder="1"/>
    </xf>
    <xf numFmtId="0" fontId="9" fillId="0" borderId="9" xfId="0" applyFont="1" applyBorder="1" applyAlignment="1">
      <alignment horizontal="center" vertical="top" wrapText="1" readingOrder="1"/>
    </xf>
    <xf numFmtId="0" fontId="9" fillId="0" borderId="4" xfId="0" applyFont="1" applyBorder="1" applyAlignment="1">
      <alignment horizontal="center" vertical="top" wrapText="1" readingOrder="1"/>
    </xf>
    <xf numFmtId="4" fontId="1" fillId="0" borderId="0" xfId="0" applyNumberFormat="1" applyFont="1"/>
    <xf numFmtId="7" fontId="14" fillId="0" borderId="0" xfId="0" applyNumberFormat="1" applyFont="1"/>
    <xf numFmtId="4" fontId="1" fillId="0" borderId="10" xfId="0" applyNumberFormat="1" applyFont="1" applyBorder="1"/>
    <xf numFmtId="4" fontId="13" fillId="0" borderId="10" xfId="0" applyNumberFormat="1" applyFont="1" applyBorder="1"/>
    <xf numFmtId="4" fontId="1" fillId="0" borderId="11" xfId="0" applyNumberFormat="1" applyFont="1" applyBorder="1"/>
    <xf numFmtId="0" fontId="7" fillId="0" borderId="4" xfId="0" applyFont="1" applyBorder="1" applyAlignment="1">
      <alignment horizontal="left" vertical="center" wrapText="1" readingOrder="1"/>
    </xf>
    <xf numFmtId="0" fontId="7" fillId="0" borderId="4" xfId="0" applyFont="1" applyBorder="1" applyAlignment="1">
      <alignment vertical="center" wrapText="1" readingOrder="1"/>
    </xf>
    <xf numFmtId="4" fontId="13" fillId="0" borderId="12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4" fontId="13" fillId="0" borderId="13" xfId="0" applyNumberFormat="1" applyFont="1" applyBorder="1"/>
    <xf numFmtId="4" fontId="14" fillId="0" borderId="0" xfId="0" applyNumberFormat="1" applyFont="1"/>
    <xf numFmtId="0" fontId="6" fillId="0" borderId="4" xfId="0" applyFont="1" applyBorder="1" applyAlignment="1">
      <alignment horizontal="left" wrapText="1" readingOrder="1"/>
    </xf>
    <xf numFmtId="0" fontId="1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right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7" fillId="0" borderId="4" xfId="0" applyFont="1" applyBorder="1" applyAlignment="1">
      <alignment vertical="center" wrapText="1" readingOrder="1"/>
    </xf>
    <xf numFmtId="0" fontId="1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0" borderId="3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vertical="top" wrapText="1"/>
    </xf>
    <xf numFmtId="0" fontId="7" fillId="0" borderId="0" xfId="0" applyFont="1" applyAlignment="1">
      <alignment vertical="center" wrapText="1" readingOrder="1"/>
    </xf>
    <xf numFmtId="0" fontId="7" fillId="0" borderId="0" xfId="0" applyFont="1" applyAlignment="1">
      <alignment horizontal="righ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6" fillId="0" borderId="5" xfId="0" applyFont="1" applyBorder="1" applyAlignment="1">
      <alignment horizontal="right" vertical="center" wrapText="1" readingOrder="1"/>
    </xf>
    <xf numFmtId="0" fontId="1" fillId="0" borderId="6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 readingOrder="1"/>
    </xf>
    <xf numFmtId="0" fontId="8" fillId="0" borderId="4" xfId="0" applyFont="1" applyBorder="1" applyAlignment="1">
      <alignment vertical="center" wrapText="1" readingOrder="1"/>
    </xf>
    <xf numFmtId="0" fontId="8" fillId="0" borderId="4" xfId="0" applyFont="1" applyBorder="1" applyAlignment="1">
      <alignment horizontal="center" wrapText="1" readingOrder="1"/>
    </xf>
    <xf numFmtId="164" fontId="8" fillId="0" borderId="4" xfId="0" applyNumberFormat="1" applyFont="1" applyBorder="1" applyAlignment="1">
      <alignment vertical="center" wrapText="1" readingOrder="1"/>
    </xf>
    <xf numFmtId="164" fontId="8" fillId="0" borderId="4" xfId="0" applyNumberFormat="1" applyFont="1" applyBorder="1" applyAlignment="1">
      <alignment horizontal="right" vertical="center" wrapText="1" readingOrder="1"/>
    </xf>
    <xf numFmtId="0" fontId="9" fillId="0" borderId="4" xfId="0" applyFont="1" applyBorder="1" applyAlignment="1">
      <alignment vertical="center" wrapText="1" readingOrder="1"/>
    </xf>
    <xf numFmtId="164" fontId="9" fillId="0" borderId="4" xfId="0" applyNumberFormat="1" applyFont="1" applyBorder="1" applyAlignment="1">
      <alignment vertical="center" wrapText="1" readingOrder="1"/>
    </xf>
    <xf numFmtId="164" fontId="9" fillId="0" borderId="4" xfId="0" applyNumberFormat="1" applyFont="1" applyBorder="1" applyAlignment="1">
      <alignment horizontal="right" vertical="center" wrapText="1" readingOrder="1"/>
    </xf>
    <xf numFmtId="0" fontId="4" fillId="0" borderId="9" xfId="0" applyFont="1" applyBorder="1" applyAlignment="1">
      <alignment horizontal="center" vertical="top" wrapText="1" readingOrder="1"/>
    </xf>
    <xf numFmtId="0" fontId="1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 readingOrder="1"/>
    </xf>
    <xf numFmtId="164" fontId="9" fillId="0" borderId="9" xfId="0" applyNumberFormat="1" applyFont="1" applyBorder="1" applyAlignment="1">
      <alignment horizontal="right" vertical="top" wrapText="1" readingOrder="1"/>
    </xf>
    <xf numFmtId="0" fontId="8" fillId="0" borderId="9" xfId="0" applyFont="1" applyBorder="1" applyAlignment="1">
      <alignment vertical="top" wrapText="1" readingOrder="1"/>
    </xf>
    <xf numFmtId="164" fontId="8" fillId="0" borderId="9" xfId="0" applyNumberFormat="1" applyFont="1" applyBorder="1" applyAlignment="1">
      <alignment horizontal="right" vertical="top" wrapText="1" readingOrder="1"/>
    </xf>
    <xf numFmtId="0" fontId="8" fillId="0" borderId="9" xfId="0" applyFont="1" applyBorder="1" applyAlignment="1">
      <alignment horizontal="center" vertical="top" wrapText="1" readingOrder="1"/>
    </xf>
    <xf numFmtId="0" fontId="9" fillId="0" borderId="9" xfId="0" applyFont="1" applyBorder="1" applyAlignment="1">
      <alignment horizontal="center" vertical="top" wrapText="1" readingOrder="1"/>
    </xf>
    <xf numFmtId="0" fontId="9" fillId="0" borderId="4" xfId="0" applyFont="1" applyBorder="1" applyAlignment="1">
      <alignment vertical="top" wrapText="1" readingOrder="1"/>
    </xf>
    <xf numFmtId="0" fontId="9" fillId="0" borderId="4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00" cy="106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457200</xdr:colOff>
      <xdr:row>1</xdr:row>
      <xdr:rowOff>635000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showGridLines="0" tabSelected="1" workbookViewId="0">
      <pane ySplit="4" topLeftCell="A60" activePane="bottomLeft" state="frozen"/>
      <selection pane="bottomLeft" activeCell="J36" sqref="J36"/>
    </sheetView>
  </sheetViews>
  <sheetFormatPr defaultRowHeight="14.4" x14ac:dyDescent="0.3"/>
  <cols>
    <col min="1" max="1" width="3.44140625" customWidth="1"/>
    <col min="2" max="2" width="6.88671875" customWidth="1"/>
    <col min="3" max="3" width="4.77734375" customWidth="1"/>
    <col min="4" max="4" width="22.6640625" customWidth="1"/>
    <col min="5" max="5" width="2.109375" customWidth="1"/>
    <col min="6" max="6" width="12.33203125" customWidth="1"/>
    <col min="7" max="7" width="16.44140625" customWidth="1"/>
    <col min="8" max="8" width="3.44140625" customWidth="1"/>
    <col min="9" max="9" width="11.6640625" style="11" bestFit="1" customWidth="1"/>
    <col min="10" max="10" width="11.5546875" style="13" bestFit="1" customWidth="1"/>
    <col min="11" max="11" width="11.5546875" bestFit="1" customWidth="1"/>
  </cols>
  <sheetData>
    <row r="1" spans="1:10" ht="3.6" customHeight="1" x14ac:dyDescent="0.3">
      <c r="A1" s="29"/>
      <c r="B1" s="29"/>
      <c r="J1" s="20"/>
    </row>
    <row r="2" spans="1:10" ht="4.6500000000000004" customHeight="1" x14ac:dyDescent="0.3">
      <c r="J2" s="11"/>
    </row>
    <row r="3" spans="1:10" ht="16.95" customHeight="1" x14ac:dyDescent="0.3">
      <c r="A3" s="30" t="s">
        <v>126</v>
      </c>
      <c r="B3" s="29"/>
      <c r="C3" s="29"/>
      <c r="D3" s="29"/>
      <c r="E3" s="29"/>
      <c r="F3" s="29"/>
      <c r="G3" s="29"/>
      <c r="H3" s="29"/>
      <c r="J3" s="11"/>
    </row>
    <row r="4" spans="1:10" ht="0" hidden="1" customHeight="1" x14ac:dyDescent="0.3">
      <c r="J4" s="11"/>
    </row>
    <row r="5" spans="1:10" ht="25.2" customHeight="1" x14ac:dyDescent="0.3">
      <c r="A5" s="31" t="s">
        <v>2</v>
      </c>
      <c r="B5" s="32"/>
      <c r="C5" s="32"/>
      <c r="D5" s="32"/>
      <c r="E5" s="32"/>
      <c r="F5" s="32"/>
      <c r="G5" s="32"/>
      <c r="H5" s="32"/>
      <c r="J5" s="11"/>
    </row>
    <row r="6" spans="1:10" ht="13.65" customHeight="1" x14ac:dyDescent="0.3">
      <c r="J6" s="21"/>
    </row>
    <row r="7" spans="1:10" ht="21.6" x14ac:dyDescent="0.3">
      <c r="B7" s="24" t="s">
        <v>3</v>
      </c>
      <c r="C7" s="25"/>
      <c r="D7" s="24" t="s">
        <v>4</v>
      </c>
      <c r="E7" s="25"/>
      <c r="F7" s="3" t="s">
        <v>5</v>
      </c>
      <c r="G7" s="3" t="s">
        <v>7</v>
      </c>
      <c r="I7" s="18" t="s">
        <v>120</v>
      </c>
      <c r="J7" s="14" t="s">
        <v>122</v>
      </c>
    </row>
    <row r="8" spans="1:10" ht="14.4" customHeight="1" x14ac:dyDescent="0.3">
      <c r="B8" s="24" t="s">
        <v>8</v>
      </c>
      <c r="C8" s="25"/>
      <c r="D8" s="25"/>
      <c r="E8" s="25"/>
      <c r="F8" s="26" t="s">
        <v>9</v>
      </c>
      <c r="G8" s="25"/>
      <c r="I8" s="19"/>
    </row>
    <row r="9" spans="1:10" x14ac:dyDescent="0.3">
      <c r="B9" s="27" t="s">
        <v>10</v>
      </c>
      <c r="C9" s="25"/>
      <c r="D9" s="28" t="s">
        <v>11</v>
      </c>
      <c r="E9" s="25"/>
      <c r="F9" s="4">
        <v>0</v>
      </c>
      <c r="G9" s="4">
        <v>0</v>
      </c>
      <c r="I9" s="19">
        <v>7140.98</v>
      </c>
      <c r="J9" s="13">
        <f>I9-(I9*0.1)</f>
        <v>6426.8819999999996</v>
      </c>
    </row>
    <row r="10" spans="1:10" x14ac:dyDescent="0.3">
      <c r="B10" s="27" t="s">
        <v>12</v>
      </c>
      <c r="C10" s="25"/>
      <c r="D10" s="28" t="s">
        <v>13</v>
      </c>
      <c r="E10" s="25"/>
      <c r="F10" s="4">
        <v>0</v>
      </c>
      <c r="G10" s="4">
        <v>0</v>
      </c>
      <c r="I10" s="19"/>
    </row>
    <row r="11" spans="1:10" x14ac:dyDescent="0.3">
      <c r="B11" s="27" t="s">
        <v>14</v>
      </c>
      <c r="C11" s="25"/>
      <c r="D11" s="28" t="s">
        <v>15</v>
      </c>
      <c r="E11" s="25"/>
      <c r="F11" s="4">
        <v>25300</v>
      </c>
      <c r="G11" s="4">
        <v>25300</v>
      </c>
      <c r="I11" s="19">
        <v>28234.35</v>
      </c>
      <c r="J11" s="13">
        <f>I11-(I11*0.1)</f>
        <v>25410.914999999997</v>
      </c>
    </row>
    <row r="12" spans="1:10" x14ac:dyDescent="0.3">
      <c r="B12" s="27" t="s">
        <v>16</v>
      </c>
      <c r="C12" s="25"/>
      <c r="D12" s="28" t="s">
        <v>17</v>
      </c>
      <c r="E12" s="25"/>
      <c r="F12" s="4">
        <v>13585</v>
      </c>
      <c r="G12" s="4">
        <v>16600</v>
      </c>
      <c r="I12" s="19">
        <v>16466.12</v>
      </c>
      <c r="J12" s="13">
        <f>I12-(I12*0.1)</f>
        <v>14819.507999999998</v>
      </c>
    </row>
    <row r="13" spans="1:10" x14ac:dyDescent="0.3">
      <c r="B13" s="27" t="s">
        <v>18</v>
      </c>
      <c r="C13" s="25"/>
      <c r="D13" s="28" t="s">
        <v>19</v>
      </c>
      <c r="E13" s="25"/>
      <c r="F13" s="4">
        <v>0</v>
      </c>
      <c r="G13" s="4">
        <v>0</v>
      </c>
      <c r="I13" s="19"/>
    </row>
    <row r="14" spans="1:10" x14ac:dyDescent="0.3">
      <c r="B14" s="27" t="s">
        <v>20</v>
      </c>
      <c r="C14" s="25"/>
      <c r="D14" s="28" t="s">
        <v>21</v>
      </c>
      <c r="E14" s="25"/>
      <c r="F14" s="4">
        <v>217</v>
      </c>
      <c r="G14" s="4">
        <v>217</v>
      </c>
      <c r="I14" s="19">
        <v>197.82</v>
      </c>
      <c r="J14" s="13">
        <f>I14-(I14*0.1)</f>
        <v>178.03799999999998</v>
      </c>
    </row>
    <row r="15" spans="1:10" ht="25.8" customHeight="1" x14ac:dyDescent="0.3">
      <c r="B15" s="27" t="s">
        <v>22</v>
      </c>
      <c r="C15" s="25"/>
      <c r="D15" s="28" t="s">
        <v>23</v>
      </c>
      <c r="E15" s="25"/>
      <c r="F15" s="4">
        <v>18372</v>
      </c>
      <c r="G15" s="4">
        <v>18372</v>
      </c>
      <c r="I15" s="19">
        <v>23110.799999999999</v>
      </c>
      <c r="J15" s="13">
        <f>I15-(I15*0.1)</f>
        <v>20799.72</v>
      </c>
    </row>
    <row r="16" spans="1:10" x14ac:dyDescent="0.3">
      <c r="B16" s="27" t="s">
        <v>24</v>
      </c>
      <c r="C16" s="25"/>
      <c r="D16" s="28" t="s">
        <v>25</v>
      </c>
      <c r="E16" s="25"/>
      <c r="F16" s="4">
        <v>0</v>
      </c>
      <c r="G16" s="4">
        <v>0</v>
      </c>
      <c r="I16" s="19"/>
    </row>
    <row r="17" spans="2:10" x14ac:dyDescent="0.3">
      <c r="B17" s="35" t="s">
        <v>26</v>
      </c>
      <c r="C17" s="29"/>
      <c r="D17" s="29"/>
      <c r="E17" s="29"/>
      <c r="F17" s="5">
        <v>57474</v>
      </c>
      <c r="G17" s="5">
        <v>60489</v>
      </c>
      <c r="I17" s="18">
        <f>SUM(I8:I16)</f>
        <v>75150.069999999992</v>
      </c>
      <c r="J17" s="14">
        <f>SUM(J9:J16)</f>
        <v>67635.062999999995</v>
      </c>
    </row>
    <row r="18" spans="2:10" ht="10.8" customHeight="1" thickBot="1" x14ac:dyDescent="0.35">
      <c r="B18" s="33" t="s">
        <v>9</v>
      </c>
      <c r="C18" s="29"/>
      <c r="D18" s="29"/>
      <c r="E18" s="29"/>
      <c r="F18" s="34" t="s">
        <v>9</v>
      </c>
      <c r="G18" s="29"/>
      <c r="I18" s="15"/>
    </row>
    <row r="19" spans="2:10" ht="14.4" customHeight="1" x14ac:dyDescent="0.3">
      <c r="B19" s="24" t="s">
        <v>27</v>
      </c>
      <c r="C19" s="25"/>
      <c r="D19" s="25"/>
      <c r="E19" s="25"/>
      <c r="F19" s="26" t="s">
        <v>9</v>
      </c>
      <c r="G19" s="25"/>
    </row>
    <row r="20" spans="2:10" x14ac:dyDescent="0.3">
      <c r="B20" s="27" t="s">
        <v>28</v>
      </c>
      <c r="C20" s="25"/>
      <c r="D20" s="28" t="s">
        <v>29</v>
      </c>
      <c r="E20" s="25"/>
      <c r="F20" s="4">
        <v>0</v>
      </c>
      <c r="G20" s="4">
        <v>0</v>
      </c>
      <c r="I20" s="19"/>
    </row>
    <row r="21" spans="2:10" x14ac:dyDescent="0.3">
      <c r="B21" s="27" t="s">
        <v>30</v>
      </c>
      <c r="C21" s="25"/>
      <c r="D21" s="28" t="s">
        <v>31</v>
      </c>
      <c r="E21" s="25"/>
      <c r="F21" s="4">
        <v>580000</v>
      </c>
      <c r="G21" s="4">
        <v>437984</v>
      </c>
      <c r="I21" s="19">
        <v>600693.82999999996</v>
      </c>
      <c r="J21" s="13">
        <v>580000</v>
      </c>
    </row>
    <row r="22" spans="2:10" x14ac:dyDescent="0.3">
      <c r="B22" s="27" t="s">
        <v>32</v>
      </c>
      <c r="C22" s="25"/>
      <c r="D22" s="28" t="s">
        <v>33</v>
      </c>
      <c r="E22" s="25"/>
      <c r="F22" s="4">
        <v>7519</v>
      </c>
      <c r="G22" s="4">
        <v>7519</v>
      </c>
      <c r="I22" s="19">
        <v>9594.83</v>
      </c>
      <c r="J22" s="13">
        <f>I22-(I22*0.1)</f>
        <v>8635.3469999999998</v>
      </c>
    </row>
    <row r="23" spans="2:10" x14ac:dyDescent="0.3">
      <c r="B23" s="27" t="s">
        <v>34</v>
      </c>
      <c r="C23" s="25"/>
      <c r="D23" s="28" t="s">
        <v>35</v>
      </c>
      <c r="E23" s="25"/>
      <c r="F23" s="4">
        <v>10300</v>
      </c>
      <c r="G23" s="4">
        <v>10300</v>
      </c>
      <c r="I23" s="19">
        <v>11748.31</v>
      </c>
      <c r="J23" s="13">
        <f>I23-(I23*0.1)</f>
        <v>10573.478999999999</v>
      </c>
    </row>
    <row r="24" spans="2:10" x14ac:dyDescent="0.3">
      <c r="B24" s="27" t="s">
        <v>36</v>
      </c>
      <c r="C24" s="25"/>
      <c r="D24" s="28" t="s">
        <v>37</v>
      </c>
      <c r="E24" s="25"/>
      <c r="F24" s="4">
        <v>0</v>
      </c>
      <c r="G24" s="4">
        <v>0</v>
      </c>
      <c r="I24" s="19"/>
    </row>
    <row r="25" spans="2:10" x14ac:dyDescent="0.3">
      <c r="B25" s="35" t="s">
        <v>38</v>
      </c>
      <c r="C25" s="29"/>
      <c r="D25" s="29"/>
      <c r="E25" s="29"/>
      <c r="F25" s="5">
        <v>455803</v>
      </c>
      <c r="G25" s="5">
        <v>455803</v>
      </c>
      <c r="I25" s="18">
        <f>SUM(I21:I24)</f>
        <v>622036.97</v>
      </c>
      <c r="J25" s="14">
        <f>SUM(J21:J24)</f>
        <v>599208.826</v>
      </c>
    </row>
    <row r="26" spans="2:10" ht="10.8" customHeight="1" x14ac:dyDescent="0.3">
      <c r="B26" s="33" t="s">
        <v>9</v>
      </c>
      <c r="C26" s="29"/>
      <c r="D26" s="29"/>
      <c r="E26" s="29"/>
      <c r="F26" s="34" t="s">
        <v>9</v>
      </c>
      <c r="G26" s="29"/>
    </row>
    <row r="27" spans="2:10" ht="14.4" customHeight="1" x14ac:dyDescent="0.3">
      <c r="B27" s="24"/>
      <c r="C27" s="25"/>
      <c r="D27" s="25"/>
      <c r="E27" s="25"/>
      <c r="F27" s="26"/>
      <c r="G27" s="25"/>
    </row>
    <row r="28" spans="2:10" x14ac:dyDescent="0.3">
      <c r="B28" s="27" t="s">
        <v>39</v>
      </c>
      <c r="C28" s="25"/>
      <c r="D28" s="28" t="s">
        <v>40</v>
      </c>
      <c r="E28" s="25"/>
      <c r="F28" s="4">
        <v>0</v>
      </c>
      <c r="G28" s="4">
        <v>0</v>
      </c>
      <c r="I28" s="19"/>
    </row>
    <row r="29" spans="2:10" x14ac:dyDescent="0.3">
      <c r="B29" s="27" t="s">
        <v>41</v>
      </c>
      <c r="C29" s="25"/>
      <c r="D29" s="28" t="s">
        <v>42</v>
      </c>
      <c r="E29" s="25"/>
      <c r="F29" s="4">
        <v>196588</v>
      </c>
      <c r="G29" s="4">
        <v>258955</v>
      </c>
      <c r="I29" s="19">
        <v>258954.77</v>
      </c>
      <c r="J29" s="13">
        <f>(206000-20600)</f>
        <v>185400</v>
      </c>
    </row>
    <row r="30" spans="2:10" x14ac:dyDescent="0.3">
      <c r="B30" s="16"/>
      <c r="C30" s="2"/>
      <c r="D30" s="17" t="s">
        <v>123</v>
      </c>
      <c r="E30" s="2"/>
      <c r="F30" s="4"/>
      <c r="G30" s="4"/>
      <c r="I30" s="19"/>
      <c r="J30" s="13">
        <v>169577</v>
      </c>
    </row>
    <row r="31" spans="2:10" x14ac:dyDescent="0.3">
      <c r="B31" s="27" t="s">
        <v>43</v>
      </c>
      <c r="C31" s="25"/>
      <c r="D31" s="28" t="s">
        <v>44</v>
      </c>
      <c r="E31" s="25"/>
      <c r="F31" s="4">
        <v>160554</v>
      </c>
      <c r="G31" s="4">
        <v>129335</v>
      </c>
      <c r="I31" s="19">
        <v>239167.97</v>
      </c>
      <c r="J31" s="13">
        <f>165333-16533</f>
        <v>148800</v>
      </c>
    </row>
    <row r="32" spans="2:10" x14ac:dyDescent="0.3">
      <c r="B32" s="27" t="s">
        <v>45</v>
      </c>
      <c r="C32" s="25"/>
      <c r="D32" s="28" t="s">
        <v>46</v>
      </c>
      <c r="E32" s="25"/>
      <c r="F32" s="4">
        <v>0</v>
      </c>
      <c r="G32" s="4">
        <v>0</v>
      </c>
      <c r="I32" s="19"/>
    </row>
    <row r="33" spans="2:10" ht="24" customHeight="1" x14ac:dyDescent="0.3">
      <c r="B33" s="27" t="s">
        <v>47</v>
      </c>
      <c r="C33" s="25"/>
      <c r="D33" s="28" t="s">
        <v>48</v>
      </c>
      <c r="E33" s="25"/>
      <c r="F33" s="4">
        <v>0</v>
      </c>
      <c r="G33" s="4">
        <v>0</v>
      </c>
      <c r="I33" s="19"/>
    </row>
    <row r="34" spans="2:10" ht="21" customHeight="1" x14ac:dyDescent="0.3">
      <c r="B34" s="27" t="s">
        <v>49</v>
      </c>
      <c r="C34" s="25"/>
      <c r="D34" s="28" t="s">
        <v>50</v>
      </c>
      <c r="E34" s="25"/>
      <c r="F34" s="4">
        <v>3011</v>
      </c>
      <c r="G34" s="4">
        <v>2738</v>
      </c>
      <c r="I34" s="19">
        <v>2737.91</v>
      </c>
      <c r="J34" s="13">
        <f>I34-(I34*0.1)</f>
        <v>2464.1189999999997</v>
      </c>
    </row>
    <row r="35" spans="2:10" x14ac:dyDescent="0.3">
      <c r="B35" s="27" t="s">
        <v>51</v>
      </c>
      <c r="C35" s="25"/>
      <c r="D35" s="28" t="s">
        <v>52</v>
      </c>
      <c r="E35" s="25"/>
      <c r="F35" s="4">
        <v>0</v>
      </c>
      <c r="G35" s="4">
        <v>0</v>
      </c>
      <c r="I35" s="19"/>
    </row>
    <row r="36" spans="2:10" ht="24.6" customHeight="1" x14ac:dyDescent="0.3">
      <c r="B36" s="27" t="s">
        <v>53</v>
      </c>
      <c r="C36" s="25"/>
      <c r="D36" s="28" t="s">
        <v>125</v>
      </c>
      <c r="E36" s="25"/>
      <c r="F36" s="4">
        <v>152846</v>
      </c>
      <c r="G36" s="4">
        <v>8685</v>
      </c>
      <c r="I36" s="19">
        <v>156746.89000000001</v>
      </c>
      <c r="J36" s="13">
        <f>12000+14400</f>
        <v>26400</v>
      </c>
    </row>
    <row r="37" spans="2:10" x14ac:dyDescent="0.3">
      <c r="B37" s="16">
        <v>3369</v>
      </c>
      <c r="C37" s="2"/>
      <c r="D37" s="17" t="s">
        <v>124</v>
      </c>
      <c r="E37" s="2"/>
      <c r="F37" s="4"/>
      <c r="G37" s="4"/>
      <c r="I37" s="19"/>
      <c r="J37" s="13">
        <v>30000</v>
      </c>
    </row>
    <row r="38" spans="2:10" x14ac:dyDescent="0.3">
      <c r="B38" s="27" t="s">
        <v>54</v>
      </c>
      <c r="C38" s="25"/>
      <c r="D38" s="28" t="s">
        <v>55</v>
      </c>
      <c r="E38" s="25"/>
      <c r="F38" s="4">
        <v>0</v>
      </c>
      <c r="G38" s="4">
        <v>0</v>
      </c>
      <c r="I38" s="19"/>
    </row>
    <row r="39" spans="2:10" x14ac:dyDescent="0.3">
      <c r="B39" s="35" t="s">
        <v>56</v>
      </c>
      <c r="C39" s="29"/>
      <c r="D39" s="29"/>
      <c r="E39" s="29"/>
      <c r="F39" s="5">
        <v>512999</v>
      </c>
      <c r="G39" s="5">
        <v>399713</v>
      </c>
      <c r="I39" s="18">
        <f>SUM(I28:I38)</f>
        <v>657607.54</v>
      </c>
      <c r="J39" s="14">
        <f>SUM(J28:J38)</f>
        <v>562641.11899999995</v>
      </c>
    </row>
    <row r="40" spans="2:10" ht="10.8" customHeight="1" x14ac:dyDescent="0.3">
      <c r="B40" s="33" t="s">
        <v>9</v>
      </c>
      <c r="C40" s="29"/>
      <c r="D40" s="29"/>
      <c r="E40" s="29"/>
      <c r="F40" s="34" t="s">
        <v>9</v>
      </c>
      <c r="G40" s="29"/>
    </row>
    <row r="41" spans="2:10" ht="14.4" customHeight="1" x14ac:dyDescent="0.3">
      <c r="B41" s="24" t="s">
        <v>57</v>
      </c>
      <c r="C41" s="25"/>
      <c r="D41" s="25"/>
      <c r="E41" s="25"/>
      <c r="F41" s="26" t="s">
        <v>9</v>
      </c>
      <c r="G41" s="25"/>
    </row>
    <row r="42" spans="2:10" x14ac:dyDescent="0.3">
      <c r="B42" s="27" t="s">
        <v>58</v>
      </c>
      <c r="C42" s="25"/>
      <c r="D42" s="28" t="s">
        <v>59</v>
      </c>
      <c r="E42" s="25"/>
      <c r="F42" s="4">
        <v>74354</v>
      </c>
      <c r="G42" s="4">
        <v>74354</v>
      </c>
      <c r="I42" s="19">
        <v>94714.23</v>
      </c>
      <c r="J42" s="13">
        <f>(I42)-(I42*0.1)</f>
        <v>85242.807000000001</v>
      </c>
    </row>
    <row r="43" spans="2:10" x14ac:dyDescent="0.3">
      <c r="B43" s="27" t="s">
        <v>60</v>
      </c>
      <c r="C43" s="25"/>
      <c r="D43" s="28" t="s">
        <v>61</v>
      </c>
      <c r="E43" s="25"/>
      <c r="F43" s="4">
        <v>0</v>
      </c>
      <c r="G43" s="4">
        <v>0</v>
      </c>
      <c r="I43" s="19"/>
    </row>
    <row r="44" spans="2:10" x14ac:dyDescent="0.3">
      <c r="B44" s="35" t="s">
        <v>62</v>
      </c>
      <c r="C44" s="29"/>
      <c r="D44" s="29"/>
      <c r="E44" s="29"/>
      <c r="F44" s="5">
        <v>74354</v>
      </c>
      <c r="G44" s="5">
        <v>74354</v>
      </c>
      <c r="I44" s="18">
        <f>SUM(I42:I43)</f>
        <v>94714.23</v>
      </c>
      <c r="J44" s="14">
        <f>SUM(J42:J43)</f>
        <v>85242.807000000001</v>
      </c>
    </row>
    <row r="45" spans="2:10" ht="10.8" customHeight="1" x14ac:dyDescent="0.3">
      <c r="B45" s="33" t="s">
        <v>9</v>
      </c>
      <c r="C45" s="29"/>
      <c r="D45" s="29"/>
      <c r="E45" s="29"/>
      <c r="F45" s="34" t="s">
        <v>9</v>
      </c>
      <c r="G45" s="29"/>
    </row>
    <row r="46" spans="2:10" ht="14.4" customHeight="1" x14ac:dyDescent="0.3">
      <c r="B46" s="24" t="s">
        <v>63</v>
      </c>
      <c r="C46" s="25"/>
      <c r="D46" s="25"/>
      <c r="E46" s="25"/>
      <c r="F46" s="26" t="s">
        <v>9</v>
      </c>
      <c r="G46" s="25"/>
    </row>
    <row r="47" spans="2:10" x14ac:dyDescent="0.3">
      <c r="B47" s="27" t="s">
        <v>64</v>
      </c>
      <c r="C47" s="25"/>
      <c r="D47" s="28" t="s">
        <v>65</v>
      </c>
      <c r="E47" s="25"/>
      <c r="F47" s="4">
        <v>290750</v>
      </c>
      <c r="G47" s="4">
        <v>290750</v>
      </c>
      <c r="I47" s="19">
        <v>290750</v>
      </c>
      <c r="J47" s="13">
        <v>0</v>
      </c>
    </row>
    <row r="48" spans="2:10" x14ac:dyDescent="0.3">
      <c r="B48" s="27" t="s">
        <v>66</v>
      </c>
      <c r="C48" s="25"/>
      <c r="D48" s="28" t="s">
        <v>67</v>
      </c>
      <c r="E48" s="25"/>
      <c r="F48" s="4">
        <v>159</v>
      </c>
      <c r="G48" s="4">
        <v>159</v>
      </c>
      <c r="I48" s="19">
        <v>375.08</v>
      </c>
    </row>
    <row r="49" spans="2:10" x14ac:dyDescent="0.3">
      <c r="B49" s="27" t="s">
        <v>68</v>
      </c>
      <c r="C49" s="25"/>
      <c r="D49" s="28" t="s">
        <v>69</v>
      </c>
      <c r="E49" s="25"/>
      <c r="F49" s="4">
        <v>81088</v>
      </c>
      <c r="G49" s="4">
        <v>81088</v>
      </c>
      <c r="I49" s="19">
        <f>77165+19221.14+18816.62</f>
        <v>115202.76</v>
      </c>
      <c r="J49" s="13">
        <f>(I49)-(I49*0.1)</f>
        <v>103682.484</v>
      </c>
    </row>
    <row r="50" spans="2:10" x14ac:dyDescent="0.3">
      <c r="B50" s="35" t="s">
        <v>70</v>
      </c>
      <c r="C50" s="29"/>
      <c r="D50" s="29"/>
      <c r="E50" s="29"/>
      <c r="F50" s="5">
        <v>371997</v>
      </c>
      <c r="G50" s="5">
        <v>371997</v>
      </c>
      <c r="I50" s="18">
        <f>SUM(I47:I49)</f>
        <v>406327.84</v>
      </c>
      <c r="J50" s="14">
        <f>SUM(J49)</f>
        <v>103682.484</v>
      </c>
    </row>
    <row r="51" spans="2:10" ht="10.8" customHeight="1" x14ac:dyDescent="0.3">
      <c r="B51" s="33" t="s">
        <v>9</v>
      </c>
      <c r="C51" s="29"/>
      <c r="D51" s="29"/>
      <c r="E51" s="29"/>
      <c r="F51" s="34" t="s">
        <v>9</v>
      </c>
      <c r="G51" s="29"/>
    </row>
    <row r="52" spans="2:10" ht="14.4" customHeight="1" x14ac:dyDescent="0.3">
      <c r="B52" s="24" t="s">
        <v>71</v>
      </c>
      <c r="C52" s="25"/>
      <c r="D52" s="25"/>
      <c r="E52" s="25"/>
      <c r="F52" s="26" t="s">
        <v>9</v>
      </c>
      <c r="G52" s="25"/>
    </row>
    <row r="53" spans="2:10" x14ac:dyDescent="0.3">
      <c r="B53" s="27" t="s">
        <v>72</v>
      </c>
      <c r="C53" s="25"/>
      <c r="D53" s="28" t="s">
        <v>73</v>
      </c>
      <c r="E53" s="25"/>
      <c r="F53" s="4">
        <v>0</v>
      </c>
      <c r="G53" s="4">
        <v>0</v>
      </c>
    </row>
    <row r="54" spans="2:10" x14ac:dyDescent="0.3">
      <c r="B54" s="27" t="s">
        <v>74</v>
      </c>
      <c r="C54" s="25"/>
      <c r="D54" s="28" t="s">
        <v>75</v>
      </c>
      <c r="E54" s="25"/>
      <c r="F54" s="4">
        <v>0</v>
      </c>
      <c r="G54" s="4">
        <v>0</v>
      </c>
    </row>
    <row r="55" spans="2:10" x14ac:dyDescent="0.3">
      <c r="B55" s="27" t="s">
        <v>76</v>
      </c>
      <c r="C55" s="25"/>
      <c r="D55" s="28" t="s">
        <v>77</v>
      </c>
      <c r="E55" s="25"/>
      <c r="F55" s="4">
        <v>0</v>
      </c>
      <c r="G55" s="4">
        <v>0</v>
      </c>
    </row>
    <row r="56" spans="2:10" x14ac:dyDescent="0.3">
      <c r="B56" s="27" t="s">
        <v>78</v>
      </c>
      <c r="C56" s="25"/>
      <c r="D56" s="28" t="s">
        <v>79</v>
      </c>
      <c r="E56" s="25"/>
      <c r="F56" s="4">
        <v>0</v>
      </c>
      <c r="G56" s="4">
        <v>0</v>
      </c>
    </row>
    <row r="57" spans="2:10" x14ac:dyDescent="0.3">
      <c r="B57" s="27" t="s">
        <v>80</v>
      </c>
      <c r="C57" s="25"/>
      <c r="D57" s="28" t="s">
        <v>81</v>
      </c>
      <c r="E57" s="25"/>
      <c r="F57" s="4">
        <v>0</v>
      </c>
      <c r="G57" s="4">
        <v>0</v>
      </c>
    </row>
    <row r="58" spans="2:10" x14ac:dyDescent="0.3">
      <c r="B58" s="27" t="s">
        <v>82</v>
      </c>
      <c r="C58" s="25"/>
      <c r="D58" s="28" t="s">
        <v>83</v>
      </c>
      <c r="E58" s="25"/>
      <c r="F58" s="4">
        <v>0</v>
      </c>
      <c r="G58" s="4">
        <v>0</v>
      </c>
    </row>
    <row r="59" spans="2:10" x14ac:dyDescent="0.3">
      <c r="B59" s="27" t="s">
        <v>84</v>
      </c>
      <c r="C59" s="25"/>
      <c r="D59" s="28" t="s">
        <v>85</v>
      </c>
      <c r="E59" s="25"/>
      <c r="F59" s="4">
        <v>0</v>
      </c>
      <c r="G59" s="4">
        <v>0</v>
      </c>
    </row>
    <row r="60" spans="2:10" x14ac:dyDescent="0.3">
      <c r="B60" s="27" t="s">
        <v>86</v>
      </c>
      <c r="C60" s="25"/>
      <c r="D60" s="28" t="s">
        <v>87</v>
      </c>
      <c r="E60" s="25"/>
      <c r="F60" s="4">
        <v>0</v>
      </c>
      <c r="G60" s="4">
        <v>0</v>
      </c>
    </row>
    <row r="61" spans="2:10" x14ac:dyDescent="0.3">
      <c r="B61" s="27" t="s">
        <v>88</v>
      </c>
      <c r="C61" s="25"/>
      <c r="D61" s="28" t="s">
        <v>89</v>
      </c>
      <c r="E61" s="25"/>
      <c r="F61" s="4">
        <v>16963</v>
      </c>
      <c r="G61" s="4">
        <v>0</v>
      </c>
      <c r="I61" s="19">
        <v>16963</v>
      </c>
      <c r="J61" s="13">
        <f>I61-1696</f>
        <v>15267</v>
      </c>
    </row>
    <row r="62" spans="2:10" x14ac:dyDescent="0.3">
      <c r="B62" s="27" t="s">
        <v>90</v>
      </c>
      <c r="C62" s="25"/>
      <c r="D62" s="28" t="s">
        <v>91</v>
      </c>
      <c r="E62" s="25"/>
      <c r="F62" s="4">
        <v>0</v>
      </c>
      <c r="G62" s="4">
        <v>0</v>
      </c>
      <c r="I62" s="19"/>
    </row>
    <row r="63" spans="2:10" x14ac:dyDescent="0.3">
      <c r="B63" s="35" t="s">
        <v>92</v>
      </c>
      <c r="C63" s="29"/>
      <c r="D63" s="29"/>
      <c r="E63" s="29"/>
      <c r="F63" s="5">
        <v>16963</v>
      </c>
      <c r="G63" s="5">
        <v>0</v>
      </c>
      <c r="I63" s="18">
        <f>SUM(I61:I62)</f>
        <v>16963</v>
      </c>
      <c r="J63" s="14">
        <f>SUM(J61:J62)</f>
        <v>15267</v>
      </c>
    </row>
    <row r="64" spans="2:10" ht="10.8" customHeight="1" x14ac:dyDescent="0.3">
      <c r="B64" s="33" t="s">
        <v>9</v>
      </c>
      <c r="C64" s="29"/>
      <c r="D64" s="29"/>
      <c r="E64" s="29"/>
      <c r="F64" s="34" t="s">
        <v>9</v>
      </c>
      <c r="G64" s="29"/>
    </row>
    <row r="65" spans="1:11" ht="14.4" customHeight="1" x14ac:dyDescent="0.3">
      <c r="B65" s="24" t="s">
        <v>93</v>
      </c>
      <c r="C65" s="25"/>
      <c r="D65" s="25"/>
      <c r="E65" s="25"/>
      <c r="F65" s="26" t="s">
        <v>9</v>
      </c>
      <c r="G65" s="25"/>
    </row>
    <row r="66" spans="1:11" x14ac:dyDescent="0.3">
      <c r="B66" s="27" t="s">
        <v>94</v>
      </c>
      <c r="C66" s="25"/>
      <c r="D66" s="28" t="s">
        <v>95</v>
      </c>
      <c r="E66" s="25"/>
      <c r="F66" s="4">
        <v>2615000</v>
      </c>
      <c r="G66" s="4">
        <v>2615000</v>
      </c>
      <c r="I66" s="18">
        <v>2615000</v>
      </c>
    </row>
    <row r="67" spans="1:11" x14ac:dyDescent="0.3">
      <c r="B67" s="35" t="s">
        <v>96</v>
      </c>
      <c r="C67" s="29"/>
      <c r="D67" s="29"/>
      <c r="E67" s="29"/>
      <c r="F67" s="5">
        <v>2615000</v>
      </c>
      <c r="G67" s="5">
        <v>2615000</v>
      </c>
      <c r="I67" s="19"/>
    </row>
    <row r="68" spans="1:11" ht="10.8" customHeight="1" x14ac:dyDescent="0.3">
      <c r="B68" s="33" t="s">
        <v>9</v>
      </c>
      <c r="C68" s="29"/>
      <c r="D68" s="29"/>
      <c r="E68" s="29"/>
      <c r="F68" s="34" t="s">
        <v>9</v>
      </c>
      <c r="G68" s="29"/>
      <c r="I68" s="19"/>
    </row>
    <row r="69" spans="1:11" x14ac:dyDescent="0.3">
      <c r="A69" s="2"/>
      <c r="B69" s="36" t="s">
        <v>97</v>
      </c>
      <c r="C69" s="37"/>
      <c r="D69" s="37"/>
      <c r="E69" s="37"/>
      <c r="F69" s="6">
        <v>4104590</v>
      </c>
      <c r="G69" s="7">
        <v>3977356</v>
      </c>
      <c r="H69" s="2"/>
      <c r="I69" s="18">
        <f>I66+I63+I50+I39+I25+I17+I44</f>
        <v>4487799.6500000004</v>
      </c>
      <c r="J69" s="22">
        <f>J63+J50+J44+J39+J25+J17</f>
        <v>1433677.2990000001</v>
      </c>
      <c r="K69" s="12" t="s">
        <v>121</v>
      </c>
    </row>
    <row r="70" spans="1:11" x14ac:dyDescent="0.3">
      <c r="J70" s="11"/>
    </row>
    <row r="71" spans="1:11" x14ac:dyDescent="0.3">
      <c r="J71" s="11"/>
    </row>
    <row r="72" spans="1:11" x14ac:dyDescent="0.3">
      <c r="J72" s="11"/>
    </row>
    <row r="73" spans="1:11" x14ac:dyDescent="0.3">
      <c r="J73" s="23" t="s">
        <v>121</v>
      </c>
    </row>
    <row r="74" spans="1:11" x14ac:dyDescent="0.3">
      <c r="J74" s="23" t="s">
        <v>121</v>
      </c>
    </row>
    <row r="75" spans="1:11" x14ac:dyDescent="0.3">
      <c r="J75" s="21"/>
    </row>
  </sheetData>
  <mergeCells count="117">
    <mergeCell ref="B68:E68"/>
    <mergeCell ref="F68:G68"/>
    <mergeCell ref="B69:E69"/>
    <mergeCell ref="B66:C66"/>
    <mergeCell ref="D66:E66"/>
    <mergeCell ref="B67:E67"/>
    <mergeCell ref="B63:E63"/>
    <mergeCell ref="B64:E64"/>
    <mergeCell ref="F64:G64"/>
    <mergeCell ref="B65:E65"/>
    <mergeCell ref="F65:G65"/>
    <mergeCell ref="B61:C61"/>
    <mergeCell ref="D61:E61"/>
    <mergeCell ref="B62:C62"/>
    <mergeCell ref="D62:E62"/>
    <mergeCell ref="B59:C59"/>
    <mergeCell ref="D59:E59"/>
    <mergeCell ref="B60:C60"/>
    <mergeCell ref="D60:E60"/>
    <mergeCell ref="B57:C57"/>
    <mergeCell ref="D57:E57"/>
    <mergeCell ref="B58:C58"/>
    <mergeCell ref="D58:E58"/>
    <mergeCell ref="B55:C55"/>
    <mergeCell ref="D55:E55"/>
    <mergeCell ref="B56:C56"/>
    <mergeCell ref="D56:E56"/>
    <mergeCell ref="B53:C53"/>
    <mergeCell ref="D53:E53"/>
    <mergeCell ref="B54:C54"/>
    <mergeCell ref="D54:E54"/>
    <mergeCell ref="B50:E50"/>
    <mergeCell ref="B51:E51"/>
    <mergeCell ref="F51:G51"/>
    <mergeCell ref="B52:E52"/>
    <mergeCell ref="F52:G52"/>
    <mergeCell ref="B48:C48"/>
    <mergeCell ref="D48:E48"/>
    <mergeCell ref="B49:C49"/>
    <mergeCell ref="D49:E49"/>
    <mergeCell ref="B45:E45"/>
    <mergeCell ref="F45:G45"/>
    <mergeCell ref="B46:E46"/>
    <mergeCell ref="F46:G46"/>
    <mergeCell ref="B47:C47"/>
    <mergeCell ref="D47:E47"/>
    <mergeCell ref="B43:C43"/>
    <mergeCell ref="D43:E43"/>
    <mergeCell ref="B44:E44"/>
    <mergeCell ref="B40:E40"/>
    <mergeCell ref="F40:G40"/>
    <mergeCell ref="B41:E41"/>
    <mergeCell ref="F41:G41"/>
    <mergeCell ref="B42:C42"/>
    <mergeCell ref="D42:E42"/>
    <mergeCell ref="B38:C38"/>
    <mergeCell ref="D38:E38"/>
    <mergeCell ref="B39:E39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8:C28"/>
    <mergeCell ref="D28:E28"/>
    <mergeCell ref="B29:C29"/>
    <mergeCell ref="D29:E29"/>
    <mergeCell ref="B25:E25"/>
    <mergeCell ref="B26:E26"/>
    <mergeCell ref="F26:G26"/>
    <mergeCell ref="B27:E27"/>
    <mergeCell ref="F27:G27"/>
    <mergeCell ref="B23:C23"/>
    <mergeCell ref="D23:E23"/>
    <mergeCell ref="B24:C24"/>
    <mergeCell ref="D24:E24"/>
    <mergeCell ref="B21:C21"/>
    <mergeCell ref="D21:E21"/>
    <mergeCell ref="B22:C22"/>
    <mergeCell ref="D22:E22"/>
    <mergeCell ref="B18:E18"/>
    <mergeCell ref="F18:G18"/>
    <mergeCell ref="B19:E19"/>
    <mergeCell ref="F19:G19"/>
    <mergeCell ref="B20:C20"/>
    <mergeCell ref="D20:E20"/>
    <mergeCell ref="B16:C16"/>
    <mergeCell ref="D16:E16"/>
    <mergeCell ref="B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E8"/>
    <mergeCell ref="F8:G8"/>
    <mergeCell ref="B9:C9"/>
    <mergeCell ref="D9:E9"/>
    <mergeCell ref="B7:C7"/>
    <mergeCell ref="D7:E7"/>
    <mergeCell ref="A1:B1"/>
    <mergeCell ref="A3:H3"/>
    <mergeCell ref="A5:H5"/>
  </mergeCells>
  <pageMargins left="0.5" right="0.5" top="0.25" bottom="0.5" header="0.25" footer="0.25"/>
  <pageSetup orientation="portrait" horizontalDpi="300" verticalDpi="300" r:id="rId1"/>
  <headerFooter alignWithMargins="0">
    <oddFooter>&amp;L&amp;"Arial"&amp;8   MS-434-R   &amp;R&amp;"Arial"&amp;10Page &amp;B&amp;P&amp;B of &amp;B&amp;N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showGridLines="0" workbookViewId="0">
      <pane ySplit="5" topLeftCell="A6" activePane="bottomLeft" state="frozen"/>
      <selection pane="bottomLeft" sqref="A1:B2"/>
    </sheetView>
  </sheetViews>
  <sheetFormatPr defaultRowHeight="14.4" x14ac:dyDescent="0.3"/>
  <cols>
    <col min="1" max="1" width="3.44140625" customWidth="1"/>
    <col min="2" max="2" width="6.88671875" customWidth="1"/>
    <col min="3" max="3" width="11.6640625" customWidth="1"/>
    <col min="4" max="4" width="2" customWidth="1"/>
    <col min="5" max="6" width="13.6640625" customWidth="1"/>
    <col min="7" max="8" width="6.88671875" customWidth="1"/>
    <col min="9" max="9" width="3.44140625" customWidth="1"/>
    <col min="10" max="10" width="7.5546875" customWidth="1"/>
    <col min="11" max="11" width="2.77734375" customWidth="1"/>
    <col min="12" max="14" width="6.88671875" customWidth="1"/>
    <col min="15" max="15" width="3.44140625" customWidth="1"/>
  </cols>
  <sheetData>
    <row r="1" spans="1:15" ht="3.6" customHeight="1" x14ac:dyDescent="0.3">
      <c r="A1" s="29"/>
      <c r="B1" s="29"/>
    </row>
    <row r="2" spans="1:15" ht="50.4" customHeight="1" x14ac:dyDescent="0.3">
      <c r="A2" s="29"/>
      <c r="B2" s="29"/>
      <c r="C2" s="38" t="s">
        <v>0</v>
      </c>
      <c r="D2" s="29"/>
      <c r="E2" s="29"/>
      <c r="F2" s="39" t="s">
        <v>1</v>
      </c>
      <c r="G2" s="40"/>
      <c r="H2" s="41"/>
    </row>
    <row r="3" spans="1:15" ht="4.6500000000000004" customHeight="1" x14ac:dyDescent="0.3"/>
    <row r="4" spans="1:15" ht="16.95" customHeight="1" x14ac:dyDescent="0.3">
      <c r="A4" s="30" t="s">
        <v>98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0" hidden="1" customHeight="1" x14ac:dyDescent="0.3"/>
    <row r="6" spans="1:15" ht="18" customHeight="1" x14ac:dyDescent="0.3">
      <c r="A6" s="1"/>
      <c r="B6" s="42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42" t="s">
        <v>9</v>
      </c>
      <c r="N6" s="32"/>
      <c r="O6" s="1"/>
    </row>
    <row r="7" spans="1:15" ht="18" customHeight="1" x14ac:dyDescent="0.3">
      <c r="B7" s="43" t="s">
        <v>9</v>
      </c>
      <c r="C7" s="25"/>
      <c r="D7" s="25"/>
      <c r="E7" s="25"/>
      <c r="F7" s="25"/>
      <c r="G7" s="44" t="s">
        <v>99</v>
      </c>
      <c r="H7" s="25"/>
      <c r="I7" s="25"/>
      <c r="J7" s="44" t="s">
        <v>6</v>
      </c>
      <c r="K7" s="25"/>
      <c r="L7" s="25"/>
      <c r="M7" s="44" t="s">
        <v>100</v>
      </c>
      <c r="N7" s="25"/>
    </row>
    <row r="8" spans="1:15" ht="14.4" customHeight="1" x14ac:dyDescent="0.3">
      <c r="B8" s="43" t="s">
        <v>101</v>
      </c>
      <c r="C8" s="25"/>
      <c r="D8" s="25"/>
      <c r="E8" s="25"/>
      <c r="F8" s="25"/>
      <c r="G8" s="45">
        <v>4104590</v>
      </c>
      <c r="H8" s="25"/>
      <c r="I8" s="25"/>
      <c r="J8" s="46">
        <v>-127234</v>
      </c>
      <c r="K8" s="25"/>
      <c r="L8" s="25"/>
      <c r="M8" s="45">
        <v>3977356</v>
      </c>
      <c r="N8" s="25"/>
    </row>
    <row r="9" spans="1:15" ht="14.4" customHeight="1" x14ac:dyDescent="0.3">
      <c r="B9" s="47" t="s">
        <v>102</v>
      </c>
      <c r="C9" s="25"/>
      <c r="D9" s="25"/>
      <c r="E9" s="25"/>
      <c r="F9" s="25"/>
      <c r="G9" s="48">
        <v>0</v>
      </c>
      <c r="H9" s="25"/>
      <c r="I9" s="25"/>
      <c r="J9" s="49">
        <v>1076125</v>
      </c>
      <c r="K9" s="25"/>
      <c r="L9" s="25"/>
      <c r="M9" s="48">
        <v>1076125</v>
      </c>
      <c r="N9" s="25"/>
    </row>
    <row r="10" spans="1:15" ht="14.4" customHeight="1" x14ac:dyDescent="0.3">
      <c r="B10" s="47" t="s">
        <v>103</v>
      </c>
      <c r="C10" s="25"/>
      <c r="D10" s="25"/>
      <c r="E10" s="25"/>
      <c r="F10" s="25"/>
      <c r="G10" s="48">
        <v>0</v>
      </c>
      <c r="H10" s="25"/>
      <c r="I10" s="25"/>
      <c r="J10" s="49">
        <v>0</v>
      </c>
      <c r="K10" s="25"/>
      <c r="L10" s="25"/>
      <c r="M10" s="48">
        <v>0</v>
      </c>
      <c r="N10" s="25"/>
    </row>
    <row r="11" spans="1:15" ht="14.4" customHeight="1" x14ac:dyDescent="0.3">
      <c r="B11" s="47" t="s">
        <v>104</v>
      </c>
      <c r="C11" s="25"/>
      <c r="D11" s="25"/>
      <c r="E11" s="25"/>
      <c r="F11" s="25"/>
      <c r="G11" s="48">
        <v>241111</v>
      </c>
      <c r="H11" s="25"/>
      <c r="I11" s="25"/>
      <c r="J11" s="49">
        <v>-42666</v>
      </c>
      <c r="K11" s="25"/>
      <c r="L11" s="25"/>
      <c r="M11" s="48">
        <v>198445</v>
      </c>
      <c r="N11" s="25"/>
    </row>
    <row r="12" spans="1:15" ht="14.4" customHeight="1" x14ac:dyDescent="0.3">
      <c r="B12" s="47" t="s">
        <v>105</v>
      </c>
      <c r="C12" s="25"/>
      <c r="D12" s="25"/>
      <c r="E12" s="25"/>
      <c r="F12" s="25"/>
      <c r="G12" s="48">
        <v>0</v>
      </c>
      <c r="H12" s="25"/>
      <c r="I12" s="25"/>
      <c r="J12" s="49">
        <v>0</v>
      </c>
      <c r="K12" s="25"/>
      <c r="L12" s="25"/>
      <c r="M12" s="48">
        <v>0</v>
      </c>
      <c r="N12" s="25"/>
    </row>
    <row r="13" spans="1:15" ht="14.4" customHeight="1" x14ac:dyDescent="0.3">
      <c r="B13" s="47" t="s">
        <v>106</v>
      </c>
      <c r="C13" s="25"/>
      <c r="D13" s="25"/>
      <c r="E13" s="25"/>
      <c r="F13" s="25"/>
      <c r="G13" s="48">
        <v>-241111</v>
      </c>
      <c r="H13" s="25"/>
      <c r="I13" s="25"/>
      <c r="J13" s="49">
        <v>1118791</v>
      </c>
      <c r="K13" s="25"/>
      <c r="L13" s="25"/>
      <c r="M13" s="48">
        <v>877680</v>
      </c>
      <c r="N13" s="25"/>
    </row>
    <row r="14" spans="1:15" ht="14.4" customHeight="1" x14ac:dyDescent="0.3">
      <c r="B14" s="43" t="s">
        <v>107</v>
      </c>
      <c r="C14" s="25"/>
      <c r="D14" s="25"/>
      <c r="E14" s="25"/>
      <c r="F14" s="25"/>
      <c r="G14" s="45">
        <v>4345701</v>
      </c>
      <c r="H14" s="25"/>
      <c r="I14" s="25"/>
      <c r="J14" s="46">
        <v>-169900</v>
      </c>
      <c r="K14" s="25"/>
      <c r="L14" s="25"/>
      <c r="M14" s="45">
        <v>4175801</v>
      </c>
      <c r="N14" s="25"/>
    </row>
    <row r="15" spans="1:15" ht="18" customHeight="1" x14ac:dyDescent="0.3">
      <c r="B15" s="43" t="s">
        <v>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5" ht="18" customHeight="1" x14ac:dyDescent="0.3">
      <c r="B16" s="43" t="s">
        <v>108</v>
      </c>
      <c r="C16" s="25"/>
      <c r="D16" s="25"/>
      <c r="E16" s="25"/>
      <c r="F16" s="25"/>
      <c r="G16" s="46">
        <v>0</v>
      </c>
      <c r="H16" s="25"/>
      <c r="I16" s="25"/>
      <c r="J16" s="46">
        <v>72000</v>
      </c>
      <c r="K16" s="25"/>
      <c r="L16" s="25"/>
      <c r="M16" s="46">
        <v>72000</v>
      </c>
      <c r="N16" s="25"/>
    </row>
    <row r="17" spans="1:15" ht="10.8" customHeight="1" x14ac:dyDescent="0.3"/>
    <row r="18" spans="1:15" ht="18" customHeight="1" x14ac:dyDescent="0.3">
      <c r="E18" s="50" t="s">
        <v>109</v>
      </c>
      <c r="F18" s="51"/>
      <c r="G18" s="51"/>
      <c r="H18" s="51"/>
      <c r="I18" s="51"/>
      <c r="J18" s="51"/>
      <c r="K18" s="51"/>
    </row>
    <row r="19" spans="1:15" ht="14.4" customHeight="1" x14ac:dyDescent="0.3">
      <c r="E19" s="52" t="s">
        <v>110</v>
      </c>
      <c r="F19" s="51"/>
      <c r="G19" s="51"/>
      <c r="H19" s="53">
        <v>7120837</v>
      </c>
      <c r="I19" s="51"/>
      <c r="J19" s="51"/>
      <c r="K19" s="51"/>
    </row>
    <row r="20" spans="1:15" ht="14.4" customHeight="1" x14ac:dyDescent="0.3">
      <c r="E20" s="52" t="s">
        <v>111</v>
      </c>
      <c r="F20" s="51"/>
      <c r="G20" s="51"/>
      <c r="H20" s="53">
        <v>4175801</v>
      </c>
      <c r="I20" s="51"/>
      <c r="J20" s="51"/>
      <c r="K20" s="51"/>
    </row>
    <row r="21" spans="1:15" ht="14.4" customHeight="1" x14ac:dyDescent="0.3">
      <c r="E21" s="54" t="s">
        <v>112</v>
      </c>
      <c r="F21" s="51"/>
      <c r="G21" s="51"/>
      <c r="H21" s="55">
        <v>2945036</v>
      </c>
      <c r="I21" s="51"/>
      <c r="J21" s="51"/>
      <c r="K21" s="51"/>
    </row>
    <row r="22" spans="1:15" ht="14.55" customHeight="1" x14ac:dyDescent="0.3"/>
    <row r="23" spans="1:15" ht="18" customHeight="1" x14ac:dyDescent="0.3">
      <c r="C23" s="50" t="s">
        <v>113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5" x14ac:dyDescent="0.3">
      <c r="C24" s="8" t="s">
        <v>3</v>
      </c>
      <c r="D24" s="54" t="s">
        <v>114</v>
      </c>
      <c r="E24" s="51"/>
      <c r="F24" s="51"/>
      <c r="G24" s="51"/>
      <c r="H24" s="51"/>
      <c r="I24" s="51"/>
      <c r="J24" s="51"/>
      <c r="K24" s="56" t="s">
        <v>115</v>
      </c>
      <c r="L24" s="51"/>
      <c r="M24" s="51"/>
    </row>
    <row r="25" spans="1:15" x14ac:dyDescent="0.3">
      <c r="C25" s="9" t="s">
        <v>16</v>
      </c>
      <c r="D25" s="52" t="s">
        <v>116</v>
      </c>
      <c r="E25" s="51"/>
      <c r="F25" s="51"/>
      <c r="G25" s="51"/>
      <c r="H25" s="51"/>
      <c r="I25" s="51"/>
      <c r="J25" s="51"/>
      <c r="K25" s="57" t="s">
        <v>117</v>
      </c>
      <c r="L25" s="51"/>
      <c r="M25" s="51"/>
    </row>
    <row r="26" spans="1:15" x14ac:dyDescent="0.3">
      <c r="C26" s="9" t="s">
        <v>41</v>
      </c>
      <c r="D26" s="52" t="s">
        <v>118</v>
      </c>
      <c r="E26" s="51"/>
      <c r="F26" s="51"/>
      <c r="G26" s="51"/>
      <c r="H26" s="51"/>
      <c r="I26" s="51"/>
      <c r="J26" s="51"/>
      <c r="K26" s="57" t="s">
        <v>117</v>
      </c>
      <c r="L26" s="51"/>
      <c r="M26" s="51"/>
    </row>
    <row r="27" spans="1:15" x14ac:dyDescent="0.3">
      <c r="C27" s="9" t="s">
        <v>43</v>
      </c>
      <c r="D27" s="52" t="s">
        <v>118</v>
      </c>
      <c r="E27" s="51"/>
      <c r="F27" s="51"/>
      <c r="G27" s="51"/>
      <c r="H27" s="51"/>
      <c r="I27" s="51"/>
      <c r="J27" s="51"/>
      <c r="K27" s="57" t="s">
        <v>117</v>
      </c>
      <c r="L27" s="51"/>
      <c r="M27" s="51"/>
    </row>
    <row r="28" spans="1:15" x14ac:dyDescent="0.3">
      <c r="C28" s="9" t="s">
        <v>49</v>
      </c>
      <c r="D28" s="52" t="s">
        <v>118</v>
      </c>
      <c r="E28" s="51"/>
      <c r="F28" s="51"/>
      <c r="G28" s="51"/>
      <c r="H28" s="51"/>
      <c r="I28" s="51"/>
      <c r="J28" s="51"/>
      <c r="K28" s="57" t="s">
        <v>117</v>
      </c>
      <c r="L28" s="51"/>
      <c r="M28" s="51"/>
    </row>
    <row r="29" spans="1:15" x14ac:dyDescent="0.3">
      <c r="C29" s="9" t="s">
        <v>53</v>
      </c>
      <c r="D29" s="52" t="s">
        <v>119</v>
      </c>
      <c r="E29" s="51"/>
      <c r="F29" s="51"/>
      <c r="G29" s="51"/>
      <c r="H29" s="51"/>
      <c r="I29" s="51"/>
      <c r="J29" s="51"/>
      <c r="K29" s="57" t="s">
        <v>117</v>
      </c>
      <c r="L29" s="51"/>
      <c r="M29" s="51"/>
    </row>
    <row r="30" spans="1:15" x14ac:dyDescent="0.3">
      <c r="A30" s="2"/>
      <c r="B30" s="2"/>
      <c r="C30" s="10" t="s">
        <v>88</v>
      </c>
      <c r="D30" s="58" t="s">
        <v>9</v>
      </c>
      <c r="E30" s="25"/>
      <c r="F30" s="25"/>
      <c r="G30" s="25"/>
      <c r="H30" s="25"/>
      <c r="I30" s="25"/>
      <c r="J30" s="25"/>
      <c r="K30" s="59" t="s">
        <v>9</v>
      </c>
      <c r="L30" s="25"/>
      <c r="M30" s="25"/>
      <c r="N30" s="2"/>
      <c r="O30" s="2"/>
    </row>
  </sheetData>
  <mergeCells count="65">
    <mergeCell ref="D28:J28"/>
    <mergeCell ref="K28:M28"/>
    <mergeCell ref="D29:J29"/>
    <mergeCell ref="K29:M29"/>
    <mergeCell ref="D30:J30"/>
    <mergeCell ref="K30:M30"/>
    <mergeCell ref="D25:J25"/>
    <mergeCell ref="K25:M25"/>
    <mergeCell ref="D26:J26"/>
    <mergeCell ref="K26:M26"/>
    <mergeCell ref="D27:J27"/>
    <mergeCell ref="K27:M27"/>
    <mergeCell ref="E21:G21"/>
    <mergeCell ref="H21:K21"/>
    <mergeCell ref="C23:M23"/>
    <mergeCell ref="D24:J24"/>
    <mergeCell ref="K24:M24"/>
    <mergeCell ref="E18:K18"/>
    <mergeCell ref="E19:G19"/>
    <mergeCell ref="H19:K19"/>
    <mergeCell ref="E20:G20"/>
    <mergeCell ref="H20:K20"/>
    <mergeCell ref="B15:N15"/>
    <mergeCell ref="B16:F16"/>
    <mergeCell ref="G16:I16"/>
    <mergeCell ref="J16:L16"/>
    <mergeCell ref="M16:N16"/>
    <mergeCell ref="B13:F13"/>
    <mergeCell ref="G13:I13"/>
    <mergeCell ref="J13:L13"/>
    <mergeCell ref="M13:N13"/>
    <mergeCell ref="B14:F14"/>
    <mergeCell ref="G14:I14"/>
    <mergeCell ref="J14:L14"/>
    <mergeCell ref="M14:N14"/>
    <mergeCell ref="B11:F11"/>
    <mergeCell ref="G11:I11"/>
    <mergeCell ref="J11:L11"/>
    <mergeCell ref="M11:N11"/>
    <mergeCell ref="B12:F12"/>
    <mergeCell ref="G12:I12"/>
    <mergeCell ref="J12:L12"/>
    <mergeCell ref="M12:N12"/>
    <mergeCell ref="B9:F9"/>
    <mergeCell ref="G9:I9"/>
    <mergeCell ref="J9:L9"/>
    <mergeCell ref="M9:N9"/>
    <mergeCell ref="B10:F10"/>
    <mergeCell ref="G10:I10"/>
    <mergeCell ref="J10:L10"/>
    <mergeCell ref="M10:N10"/>
    <mergeCell ref="B7:F7"/>
    <mergeCell ref="G7:I7"/>
    <mergeCell ref="J7:L7"/>
    <mergeCell ref="M7:N7"/>
    <mergeCell ref="B8:F8"/>
    <mergeCell ref="G8:I8"/>
    <mergeCell ref="J8:L8"/>
    <mergeCell ref="M8:N8"/>
    <mergeCell ref="A1:B2"/>
    <mergeCell ref="C2:E2"/>
    <mergeCell ref="F2:H2"/>
    <mergeCell ref="A4:O4"/>
    <mergeCell ref="B6:L6"/>
    <mergeCell ref="M6:N6"/>
  </mergeCells>
  <pageMargins left="0.5" right="0.5" top="0.25" bottom="0.5" header="0.25" footer="0.25"/>
  <pageSetup orientation="portrait" horizontalDpi="300" verticalDpi="300" r:id="rId1"/>
  <headerFooter alignWithMargins="0">
    <oddFooter>&amp;L&amp;"Arial"&amp;8   MS-434-R   &amp;R&amp;"Arial"&amp;10Page &amp;B&amp;P&amp;B of &amp;B&amp;N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Revised Estimated Revenues Adju</vt:lpstr>
      <vt:lpstr>Revised Estimated Revenues Summ</vt:lpstr>
      <vt:lpstr>'Revised Estimated Revenues Adju'!Print_Titles</vt:lpstr>
      <vt:lpstr>'Revised Estimated Revenues Summ'!Print_Titles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2023-01-17T16:22:00Z</cp:lastPrinted>
  <dcterms:created xsi:type="dcterms:W3CDTF">2023-01-09T21:09:17Z</dcterms:created>
  <dcterms:modified xsi:type="dcterms:W3CDTF">2023-01-31T19:03:05Z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